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алькулятор" sheetId="1" state="visible" r:id="rId3"/>
    <sheet name="Ставки ЦБ" sheetId="2" state="visible" r:id="rId4"/>
    <sheet name="Инструкция" sheetId="3" state="visible" r:id="rId5"/>
  </sheets>
  <definedNames>
    <definedName function="false" hidden="false" name="СтавкиЦБ" vbProcedure="false">'Ставки ЦБ'!$A$5:$C$20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5" authorId="0">
      <text>
        <r>
          <rPr>
            <sz val="10"/>
            <rFont val="Arial"/>
            <family val="2"/>
          </rPr>
          <t xml:space="preserve">Сумма долга включается с НДС (постановление Президиума ВАС РФ от 22.09.2009 № 5451/09).</t>
        </r>
      </text>
    </comment>
    <comment ref="C6" authorId="0">
      <text>
        <r>
          <rPr>
            <sz val="10"/>
            <rFont val="Arial"/>
            <family val="2"/>
          </rPr>
          <t xml:space="preserve">Это день, следующий за датой, в которую обязательство должно было быть исполнено.
Например, если оплата была «до 1 февраля», первый день просрочки — 2 февраля.</t>
        </r>
      </text>
    </comment>
    <comment ref="C7" authorId="0">
      <text>
        <r>
          <rPr>
            <sz val="10"/>
            <rFont val="Arial"/>
            <family val="2"/>
          </rPr>
          <t xml:space="preserve">День фактической уплаты включается в расчёт (п. 48 Постановления Пленума ВС РФ от 24.03.2016 № 7).</t>
        </r>
      </text>
    </comment>
  </commentList>
</comments>
</file>

<file path=xl/sharedStrings.xml><?xml version="1.0" encoding="utf-8"?>
<sst xmlns="http://schemas.openxmlformats.org/spreadsheetml/2006/main" count="46" uniqueCount="45">
  <si>
    <t xml:space="preserve">Калькулятор процентов по ст. 395 ГК РФ</t>
  </si>
  <si>
    <t xml:space="preserve">Расчёт процентов за пользование чужими денежными средствами по ключевой ставке ЦБ РФ</t>
  </si>
  <si>
    <t xml:space="preserve">ВВОДНЫЕ ДАННЫЕ</t>
  </si>
  <si>
    <t xml:space="preserve">Сумма основного долга, руб. (с НДС)</t>
  </si>
  <si>
    <t xml:space="preserve">Дата начала просрочки (первый день)</t>
  </si>
  <si>
    <t xml:space="preserve">Дата окончания просрочки (день оплаты включительно)</t>
  </si>
  <si>
    <t xml:space="preserve">Период просрочки, дней</t>
  </si>
  <si>
    <t xml:space="preserve">ИТОГО ПРОЦЕНТОВ ПО СТ. 395 ГК РФ</t>
  </si>
  <si>
    <t xml:space="preserve">Сумма процентов, руб.</t>
  </si>
  <si>
    <t xml:space="preserve">Всего к взысканию</t>
  </si>
  <si>
    <t xml:space="preserve">ДЕТАЛЬНЫЙ РАСЧЁТ ПО ПЕРИОДАМ ДЕЙСТВИЯ КЛЮЧЕВОЙ СТАВКИ</t>
  </si>
  <si>
    <t xml:space="preserve">№</t>
  </si>
  <si>
    <t xml:space="preserve">Начало периода</t>
  </si>
  <si>
    <t xml:space="preserve">Конец периода</t>
  </si>
  <si>
    <t xml:space="preserve">Дней</t>
  </si>
  <si>
    <t xml:space="preserve">Ставка ЦБ</t>
  </si>
  <si>
    <t xml:space="preserve">ИТОГО</t>
  </si>
  <si>
    <t xml:space="preserve">ВАЖНО</t>
  </si>
  <si>
    <t xml:space="preserve">• Расчёт привязан к таблице ставок ЦБ на листе «Ставки ЦБ». При появлении новой ставки обновите справочник.</t>
  </si>
  <si>
    <t xml:space="preserve">• Из расчёта при необходимости вручную исключите период действия моратория на банкротство (ст. 9.1 Закона о банкротстве).</t>
  </si>
  <si>
    <t xml:space="preserve">• Проценты не начисляются на период просрочки кредитора (п. 3 ст. 406 ГК РФ, п. 47 Постановления Пленума ВС РФ от 24.03.2016 № 7).</t>
  </si>
  <si>
    <t xml:space="preserve">• В иске обязательно укажите требование о взыскании процентов «по день фактической уплаты долга» (п. 48 Постановления Пленума № 7).</t>
  </si>
  <si>
    <t xml:space="preserve">• Формула расчёта: Сумма × Ключевая ставка × Дни / 365 (или 366 в високосном году).</t>
  </si>
  <si>
    <t xml:space="preserve">Справочник: ключевые ставки Банка России</t>
  </si>
  <si>
    <t xml:space="preserve">Источник: cbr.ru. Обновляйте при каждом решении совета директоров ЦБ РФ.</t>
  </si>
  <si>
    <t xml:space="preserve">Действует с</t>
  </si>
  <si>
    <t xml:space="preserve">Действует по</t>
  </si>
  <si>
    <t xml:space="preserve">Ставка (доля)</t>
  </si>
  <si>
    <t xml:space="preserve">Как добавить новую ставку:</t>
  </si>
  <si>
    <t xml:space="preserve">1. У последней строки замените дату окончания на день, предшествующий новой ставке.</t>
  </si>
  <si>
    <t xml:space="preserve">2. Добавьте новую строку: дата начала действия, 31.12.2099 в графе «по», новая ставка.</t>
  </si>
  <si>
    <t xml:space="preserve">3. Калькулятор автоматически подхватит обновление.</t>
  </si>
  <si>
    <t xml:space="preserve">Как пользоваться калькулятором</t>
  </si>
  <si>
    <t xml:space="preserve">Файл рассчитан под Microsoft Excel / LibreOffice Calc / Google Sheets.</t>
  </si>
  <si>
    <t xml:space="preserve">1. Заполните три поля на листе «Калькулятор»</t>
  </si>
  <si>
    <t xml:space="preserve">• Сумма основного долга — указывайте с НДС.
• Дата начала просрочки — день, следующий за днём, в который обязательство должно было быть исполнено.
• Дата окончания — день фактической оплаты, включается в расчёт.
Жёлтые ячейки — поля ввода. Зелёная ячейка — итог.</t>
  </si>
  <si>
    <t xml:space="preserve">2. Результат появится автоматически</t>
  </si>
  <si>
    <t xml:space="preserve">В блоке «ИТОГО ПРОЦЕНТОВ» — общая сумма к взысканию.
Ниже — детальная таблица с разбивкой по периодам действия ключевой ставки ЦБ. Эту таблицу удобно скопировать в исковое заявление в качестве расчёта.</t>
  </si>
  <si>
    <t xml:space="preserve">3. Лист «Ставки ЦБ» — справочник, который нужно поддерживать</t>
  </si>
  <si>
    <t xml:space="preserve">Калькулятор берёт значения ставок отсюда. Когда ЦБ РФ принимает новое решение по ставке:
  1) у последней строки замените дату окончания (графа «Действует по») на день, предшествующий новой ставке;
  2) добавьте новую строку: дата начала, 31.12.2099 как окончание, новое значение ставки;
  3) калькулятор подхватит изменения автоматически.
Ставки вводятся в долях (например, 0,145 = 14,5 %).</t>
  </si>
  <si>
    <t xml:space="preserve">4. Чего калькулятор НЕ делает автоматически</t>
  </si>
  <si>
    <t xml:space="preserve">• Не вычитает период действия моратория на банкротство — при необходимости разбейте просрочку на два расчёта.
• Не учитывает частичные погашения долга — для них считайте каждый отрезок отдельно (или используйте онлайн-калькулятор).
• Не применяет ст. 333 ГК РФ — снижение процентов по этому основанию не предусмотрено (п. 48 Пленума № 7).
• Не определяет НДС — сумма долга вводится «как есть».</t>
  </si>
  <si>
    <t xml:space="preserve">5. Нормативная база</t>
  </si>
  <si>
    <t xml:space="preserve">• Статья 395 ГК РФ — основной источник.
• Постановление Пленума ВС РФ от 24.03.2016 № 7 — разъяснения о применении.
• Обзор судебной практики ВС РФ № 1 (2025), утв. Президиумом ВС РФ 25.04.2025 — актуальные позиции.
• Постановления КС РФ от 12.07.2023 № 39-П, от 04.04.2024 № 15-П, от 15.10.2024 № 46-П — конституционно-правовой смысл п. 1 ст. 395 ГК РФ.</t>
  </si>
  <si>
    <t xml:space="preserve">Калькулятор подготовлен для статьи на zakonrf.info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</si>
</sst>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##,##0.00"/>
    <numFmt numFmtId="166" formatCode="dd\.mm\.yyyy"/>
    <numFmt numFmtId="167" formatCode="General"/>
    <numFmt numFmtId="168" formatCode="#\ ##0.00"/>
    <numFmt numFmtId="169" formatCode="0"/>
    <numFmt numFmtId="170" formatCode="0.00%"/>
    <numFmt numFmtId="171" formatCode="#\ ##0.00;\-#\ ##0.00;&quot;&quot;"/>
    <numFmt numFmtId="172" formatCode="0&quot; дн.&quot;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4E79"/>
      <name val="Arial"/>
      <family val="0"/>
      <charset val="1"/>
    </font>
    <font>
      <i val="true"/>
      <sz val="10"/>
      <color rgb="FF60606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color rgb="FF1F4E79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2"/>
      <color rgb="FF1F4E79"/>
      <name val="Arial"/>
      <family val="0"/>
      <charset val="1"/>
    </font>
    <font>
      <b val="true"/>
      <sz val="14"/>
      <color rgb="FF375623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9C5700"/>
      <name val="Arial"/>
      <family val="0"/>
      <charset val="1"/>
    </font>
    <font>
      <sz val="10"/>
      <name val="Arial"/>
      <family val="0"/>
      <charset val="1"/>
    </font>
    <font>
      <sz val="10"/>
      <name val="Arial"/>
      <family val="2"/>
    </font>
    <font>
      <b val="true"/>
      <sz val="14"/>
      <color rgb="FF1F4E79"/>
      <name val="Arial"/>
      <family val="0"/>
      <charset val="1"/>
    </font>
    <font>
      <i val="true"/>
      <sz val="9"/>
      <color rgb="FF606060"/>
      <name val="Arial"/>
      <family val="0"/>
      <charset val="1"/>
    </font>
    <font>
      <b val="true"/>
      <sz val="10"/>
      <color rgb="FF1F4E79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FF2CC"/>
        <bgColor rgb="FFF2F2F2"/>
      </patternFill>
    </fill>
    <fill>
      <patternFill patternType="solid">
        <fgColor rgb="FFD9E2F3"/>
        <bgColor rgb="FFF2F2F2"/>
      </patternFill>
    </fill>
    <fill>
      <patternFill patternType="solid">
        <fgColor rgb="FF375623"/>
        <bgColor rgb="FF333300"/>
      </patternFill>
    </fill>
    <fill>
      <patternFill patternType="solid">
        <fgColor rgb="FFC6E0B4"/>
        <bgColor rgb="FFCCCCCC"/>
      </patternFill>
    </fill>
    <fill>
      <patternFill patternType="solid">
        <fgColor rgb="FFF2F2F2"/>
        <bgColor rgb="FFFAFAFA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1F4E79"/>
      </left>
      <right style="medium">
        <color rgb="FF1F4E79"/>
      </right>
      <top style="medium">
        <color rgb="FF1F4E79"/>
      </top>
      <bottom style="medium">
        <color rgb="FF1F4E79"/>
      </bottom>
      <diagonal/>
    </border>
    <border diagonalUp="false" diagonalDown="false"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 diagonalUp="false" diagonalDown="false">
      <left style="thin">
        <color rgb="FFA6A6A6"/>
      </left>
      <right/>
      <top style="thin">
        <color rgb="FFA6A6A6"/>
      </top>
      <bottom style="thin">
        <color rgb="FFA6A6A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7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CCCCCC"/>
      </font>
      <fill>
        <patternFill>
          <bgColor rgb="FFFAFAFA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AFAFA"/>
      <rgbColor rgb="FFC6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06060"/>
      <rgbColor rgb="FFA6A6A6"/>
      <rgbColor rgb="FF003366"/>
      <rgbColor rgb="FF339966"/>
      <rgbColor rgb="FF003300"/>
      <rgbColor rgb="FF333300"/>
      <rgbColor rgb="FF9C5700"/>
      <rgbColor rgb="FF993366"/>
      <rgbColor rgb="FF1F4E7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3" min="2" style="0" width="22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6" min="6" style="0" width="22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4" customFormat="false" ht="21.75" hidden="false" customHeight="true" outlineLevel="0" collapsed="false">
      <c r="A4" s="3" t="s">
        <v>2</v>
      </c>
      <c r="B4" s="3"/>
      <c r="C4" s="3"/>
      <c r="D4" s="3"/>
      <c r="E4" s="3"/>
      <c r="F4" s="3"/>
    </row>
    <row r="5" customFormat="false" ht="24" hidden="false" customHeight="true" outlineLevel="0" collapsed="false">
      <c r="A5" s="4" t="s">
        <v>3</v>
      </c>
      <c r="B5" s="4"/>
      <c r="C5" s="5" t="n">
        <v>2000000</v>
      </c>
      <c r="D5" s="5"/>
    </row>
    <row r="6" customFormat="false" ht="24" hidden="false" customHeight="true" outlineLevel="0" collapsed="false">
      <c r="A6" s="4" t="s">
        <v>4</v>
      </c>
      <c r="B6" s="4"/>
      <c r="C6" s="6" t="n">
        <v>46055</v>
      </c>
      <c r="D6" s="6"/>
    </row>
    <row r="7" customFormat="false" ht="24" hidden="false" customHeight="true" outlineLevel="0" collapsed="false">
      <c r="A7" s="4" t="s">
        <v>5</v>
      </c>
      <c r="B7" s="4"/>
      <c r="C7" s="6" t="n">
        <v>46154</v>
      </c>
      <c r="D7" s="6"/>
    </row>
    <row r="8" customFormat="false" ht="15" hidden="false" customHeight="true" outlineLevel="0" collapsed="false">
      <c r="A8" s="4" t="s">
        <v>6</v>
      </c>
      <c r="B8" s="4"/>
      <c r="C8" s="7" t="n">
        <f aca="false">IF(AND(ISNUMBER(C6),ISNUMBER(C7),C7&gt;=C6),C7-C6+1,"")</f>
        <v>100</v>
      </c>
      <c r="D8" s="7"/>
    </row>
    <row r="10" customFormat="false" ht="21.75" hidden="false" customHeight="true" outlineLevel="0" collapsed="false">
      <c r="A10" s="8" t="s">
        <v>7</v>
      </c>
      <c r="B10" s="8"/>
      <c r="C10" s="8"/>
      <c r="D10" s="8"/>
      <c r="E10" s="8"/>
      <c r="F10" s="8"/>
    </row>
    <row r="11" customFormat="false" ht="31.5" hidden="false" customHeight="true" outlineLevel="0" collapsed="false">
      <c r="A11" s="4" t="s">
        <v>8</v>
      </c>
      <c r="B11" s="4"/>
      <c r="C11" s="9" t="n">
        <f aca="false">IFERROR(SUM(F15:F45),0)</f>
        <v>83479.4520547945</v>
      </c>
      <c r="D11" s="9"/>
      <c r="E11" s="10" t="s">
        <v>9</v>
      </c>
      <c r="F11" s="11" t="n">
        <f aca="false">IFERROR(C5+C11,0)</f>
        <v>2083479.45205479</v>
      </c>
    </row>
    <row r="13" customFormat="false" ht="21.75" hidden="false" customHeight="true" outlineLevel="0" collapsed="false">
      <c r="A13" s="12" t="s">
        <v>10</v>
      </c>
      <c r="B13" s="12"/>
      <c r="C13" s="12"/>
      <c r="D13" s="12"/>
      <c r="E13" s="12"/>
      <c r="F13" s="12"/>
    </row>
    <row r="14" customFormat="false" ht="31.5" hidden="false" customHeight="true" outlineLevel="0" collapsed="false">
      <c r="A14" s="13" t="s">
        <v>11</v>
      </c>
      <c r="B14" s="13" t="s">
        <v>12</v>
      </c>
      <c r="C14" s="13" t="s">
        <v>13</v>
      </c>
      <c r="D14" s="13" t="s">
        <v>14</v>
      </c>
      <c r="E14" s="13" t="s">
        <v>15</v>
      </c>
      <c r="F14" s="13" t="s">
        <v>8</v>
      </c>
    </row>
    <row r="15" customFormat="false" ht="15" hidden="false" customHeight="false" outlineLevel="0" collapsed="false">
      <c r="A15" s="14" t="n">
        <v>1</v>
      </c>
      <c r="B15" s="15" t="n">
        <f aca="false">IF(AND(ISNUMBER(C$6),ISNUMBER(C$7)),C$6,"")</f>
        <v>46055</v>
      </c>
      <c r="C15" s="15" t="n">
        <f aca="false">IF(OR(B15="",NOT(ISNUMBER(B15))),"",MIN(C$7,IFERROR(VLOOKUP(B15,СтавкиЦБ,2,TRUE()),C$7)))</f>
        <v>46068</v>
      </c>
      <c r="D15" s="16" t="n">
        <f aca="false">IF(OR(B15="",C15=""),"",C15-B15+1)</f>
        <v>14</v>
      </c>
      <c r="E15" s="17" t="n">
        <f aca="false">IF(B15="","",IFERROR(VLOOKUP(B15,СтавкиЦБ,3,TRUE()),""))</f>
        <v>0.16</v>
      </c>
      <c r="F15" s="18" t="n">
        <f aca="false">IF(OR(D15="",E15="",C$5=""),"",C$5*D15*E15/IF(MOD(YEAR(B15),4)=0,IF(MOD(YEAR(B15),100)=0,IF(MOD(YEAR(B15),400)=0,366,365),366),365))</f>
        <v>12273.9726027397</v>
      </c>
    </row>
    <row r="16" customFormat="false" ht="15" hidden="false" customHeight="false" outlineLevel="0" collapsed="false">
      <c r="A16" s="19" t="n">
        <v>2</v>
      </c>
      <c r="B16" s="20" t="n">
        <f aca="false">IF(OR(C15="",C15&gt;=C$7),"",C15+1)</f>
        <v>46069</v>
      </c>
      <c r="C16" s="20" t="n">
        <f aca="false">IF(OR(B16="",NOT(ISNUMBER(B16))),"",MIN(C$7,IFERROR(VLOOKUP(B16,СтавкиЦБ,2,TRUE()),C$7)))</f>
        <v>46103</v>
      </c>
      <c r="D16" s="21" t="n">
        <f aca="false">IF(OR(B16="",C16=""),"",C16-B16+1)</f>
        <v>35</v>
      </c>
      <c r="E16" s="22" t="n">
        <f aca="false">IF(B16="","",IFERROR(VLOOKUP(B16,СтавкиЦБ,3,TRUE()),""))</f>
        <v>0.155</v>
      </c>
      <c r="F16" s="23" t="n">
        <f aca="false">IF(OR(D16="",E16="",C$5=""),"",C$5*D16*E16/IF(MOD(YEAR(B16),4)=0,IF(MOD(YEAR(B16),100)=0,IF(MOD(YEAR(B16),400)=0,366,365),366),365))</f>
        <v>29726.0273972603</v>
      </c>
    </row>
    <row r="17" customFormat="false" ht="15" hidden="false" customHeight="false" outlineLevel="0" collapsed="false">
      <c r="A17" s="14" t="n">
        <v>3</v>
      </c>
      <c r="B17" s="15" t="n">
        <f aca="false">IF(OR(C16="",C16&gt;=C$7),"",C16+1)</f>
        <v>46104</v>
      </c>
      <c r="C17" s="15" t="n">
        <f aca="false">IF(OR(B17="",NOT(ISNUMBER(B17))),"",MIN(C$7,IFERROR(VLOOKUP(B17,СтавкиЦБ,2,TRUE()),C$7)))</f>
        <v>46138</v>
      </c>
      <c r="D17" s="16" t="n">
        <f aca="false">IF(OR(B17="",C17=""),"",C17-B17+1)</f>
        <v>35</v>
      </c>
      <c r="E17" s="17" t="n">
        <f aca="false">IF(B17="","",IFERROR(VLOOKUP(B17,СтавкиЦБ,3,TRUE()),""))</f>
        <v>0.15</v>
      </c>
      <c r="F17" s="24" t="n">
        <f aca="false">IF(OR(D17="",E17="",C$5=""),"",C$5*D17*E17/IF(MOD(YEAR(B17),4)=0,IF(MOD(YEAR(B17),100)=0,IF(MOD(YEAR(B17),400)=0,366,365),366),365))</f>
        <v>28767.1232876712</v>
      </c>
    </row>
    <row r="18" customFormat="false" ht="15" hidden="false" customHeight="false" outlineLevel="0" collapsed="false">
      <c r="A18" s="19" t="n">
        <v>4</v>
      </c>
      <c r="B18" s="20" t="n">
        <f aca="false">IF(OR(C17="",C17&gt;=C$7),"",C17+1)</f>
        <v>46139</v>
      </c>
      <c r="C18" s="20" t="n">
        <f aca="false">IF(OR(B18="",NOT(ISNUMBER(B18))),"",MIN(C$7,IFERROR(VLOOKUP(B18,СтавкиЦБ,2,TRUE()),C$7)))</f>
        <v>46154</v>
      </c>
      <c r="D18" s="21" t="n">
        <f aca="false">IF(OR(B18="",C18=""),"",C18-B18+1)</f>
        <v>16</v>
      </c>
      <c r="E18" s="22" t="n">
        <f aca="false">IF(B18="","",IFERROR(VLOOKUP(B18,СтавкиЦБ,3,TRUE()),""))</f>
        <v>0.145</v>
      </c>
      <c r="F18" s="23" t="n">
        <f aca="false">IF(OR(D18="",E18="",C$5=""),"",C$5*D18*E18/IF(MOD(YEAR(B18),4)=0,IF(MOD(YEAR(B18),100)=0,IF(MOD(YEAR(B18),400)=0,366,365),366),365))</f>
        <v>12712.3287671233</v>
      </c>
    </row>
    <row r="19" customFormat="false" ht="15" hidden="false" customHeight="false" outlineLevel="0" collapsed="false">
      <c r="A19" s="14" t="n">
        <v>5</v>
      </c>
      <c r="B19" s="15" t="str">
        <f aca="false">IF(OR(C18="",C18&gt;=C$7),"",C18+1)</f>
        <v/>
      </c>
      <c r="C19" s="15" t="str">
        <f aca="false">IF(OR(B19="",NOT(ISNUMBER(B19))),"",MIN(C$7,IFERROR(VLOOKUP(B19,СтавкиЦБ,2,TRUE()),C$7)))</f>
        <v/>
      </c>
      <c r="D19" s="16" t="str">
        <f aca="false">IF(OR(B19="",C19=""),"",C19-B19+1)</f>
        <v/>
      </c>
      <c r="E19" s="17" t="str">
        <f aca="false">IF(B19="","",IFERROR(VLOOKUP(B19,СтавкиЦБ,3,TRUE()),""))</f>
        <v/>
      </c>
      <c r="F19" s="24" t="str">
        <f aca="false">IF(OR(D19="",E19="",C$5=""),"",C$5*D19*E19/IF(MOD(YEAR(B19),4)=0,IF(MOD(YEAR(B19),100)=0,IF(MOD(YEAR(B19),400)=0,366,365),366),365))</f>
        <v/>
      </c>
    </row>
    <row r="20" customFormat="false" ht="15" hidden="false" customHeight="false" outlineLevel="0" collapsed="false">
      <c r="A20" s="19" t="n">
        <v>6</v>
      </c>
      <c r="B20" s="20" t="str">
        <f aca="false">IF(OR(C19="",C19&gt;=C$7),"",C19+1)</f>
        <v/>
      </c>
      <c r="C20" s="20" t="str">
        <f aca="false">IF(OR(B20="",NOT(ISNUMBER(B20))),"",MIN(C$7,IFERROR(VLOOKUP(B20,СтавкиЦБ,2,TRUE()),C$7)))</f>
        <v/>
      </c>
      <c r="D20" s="21" t="str">
        <f aca="false">IF(OR(B20="",C20=""),"",C20-B20+1)</f>
        <v/>
      </c>
      <c r="E20" s="22" t="str">
        <f aca="false">IF(B20="","",IFERROR(VLOOKUP(B20,СтавкиЦБ,3,TRUE()),""))</f>
        <v/>
      </c>
      <c r="F20" s="23" t="str">
        <f aca="false">IF(OR(D20="",E20="",C$5=""),"",C$5*D20*E20/IF(MOD(YEAR(B20),4)=0,IF(MOD(YEAR(B20),100)=0,IF(MOD(YEAR(B20),400)=0,366,365),366),365))</f>
        <v/>
      </c>
    </row>
    <row r="21" customFormat="false" ht="15" hidden="false" customHeight="false" outlineLevel="0" collapsed="false">
      <c r="A21" s="14" t="n">
        <v>7</v>
      </c>
      <c r="B21" s="15" t="str">
        <f aca="false">IF(OR(C20="",C20&gt;=C$7),"",C20+1)</f>
        <v/>
      </c>
      <c r="C21" s="15" t="str">
        <f aca="false">IF(OR(B21="",NOT(ISNUMBER(B21))),"",MIN(C$7,IFERROR(VLOOKUP(B21,СтавкиЦБ,2,TRUE()),C$7)))</f>
        <v/>
      </c>
      <c r="D21" s="16" t="str">
        <f aca="false">IF(OR(B21="",C21=""),"",C21-B21+1)</f>
        <v/>
      </c>
      <c r="E21" s="17" t="str">
        <f aca="false">IF(B21="","",IFERROR(VLOOKUP(B21,СтавкиЦБ,3,TRUE()),""))</f>
        <v/>
      </c>
      <c r="F21" s="24" t="str">
        <f aca="false">IF(OR(D21="",E21="",C$5=""),"",C$5*D21*E21/IF(MOD(YEAR(B21),4)=0,IF(MOD(YEAR(B21),100)=0,IF(MOD(YEAR(B21),400)=0,366,365),366),365))</f>
        <v/>
      </c>
    </row>
    <row r="22" customFormat="false" ht="15" hidden="false" customHeight="false" outlineLevel="0" collapsed="false">
      <c r="A22" s="19" t="n">
        <v>8</v>
      </c>
      <c r="B22" s="20" t="str">
        <f aca="false">IF(OR(C21="",C21&gt;=C$7),"",C21+1)</f>
        <v/>
      </c>
      <c r="C22" s="20" t="str">
        <f aca="false">IF(OR(B22="",NOT(ISNUMBER(B22))),"",MIN(C$7,IFERROR(VLOOKUP(B22,СтавкиЦБ,2,TRUE()),C$7)))</f>
        <v/>
      </c>
      <c r="D22" s="21" t="str">
        <f aca="false">IF(OR(B22="",C22=""),"",C22-B22+1)</f>
        <v/>
      </c>
      <c r="E22" s="22" t="str">
        <f aca="false">IF(B22="","",IFERROR(VLOOKUP(B22,СтавкиЦБ,3,TRUE()),""))</f>
        <v/>
      </c>
      <c r="F22" s="23" t="str">
        <f aca="false">IF(OR(D22="",E22="",C$5=""),"",C$5*D22*E22/IF(MOD(YEAR(B22),4)=0,IF(MOD(YEAR(B22),100)=0,IF(MOD(YEAR(B22),400)=0,366,365),366),365))</f>
        <v/>
      </c>
    </row>
    <row r="23" customFormat="false" ht="15" hidden="false" customHeight="false" outlineLevel="0" collapsed="false">
      <c r="A23" s="14" t="n">
        <v>9</v>
      </c>
      <c r="B23" s="15" t="str">
        <f aca="false">IF(OR(C22="",C22&gt;=C$7),"",C22+1)</f>
        <v/>
      </c>
      <c r="C23" s="15" t="str">
        <f aca="false">IF(OR(B23="",NOT(ISNUMBER(B23))),"",MIN(C$7,IFERROR(VLOOKUP(B23,СтавкиЦБ,2,TRUE()),C$7)))</f>
        <v/>
      </c>
      <c r="D23" s="16" t="str">
        <f aca="false">IF(OR(B23="",C23=""),"",C23-B23+1)</f>
        <v/>
      </c>
      <c r="E23" s="17" t="str">
        <f aca="false">IF(B23="","",IFERROR(VLOOKUP(B23,СтавкиЦБ,3,TRUE()),""))</f>
        <v/>
      </c>
      <c r="F23" s="24" t="str">
        <f aca="false">IF(OR(D23="",E23="",C$5=""),"",C$5*D23*E23/IF(MOD(YEAR(B23),4)=0,IF(MOD(YEAR(B23),100)=0,IF(MOD(YEAR(B23),400)=0,366,365),366),365))</f>
        <v/>
      </c>
    </row>
    <row r="24" customFormat="false" ht="15" hidden="false" customHeight="false" outlineLevel="0" collapsed="false">
      <c r="A24" s="19" t="n">
        <v>10</v>
      </c>
      <c r="B24" s="20" t="str">
        <f aca="false">IF(OR(C23="",C23&gt;=C$7),"",C23+1)</f>
        <v/>
      </c>
      <c r="C24" s="20" t="str">
        <f aca="false">IF(OR(B24="",NOT(ISNUMBER(B24))),"",MIN(C$7,IFERROR(VLOOKUP(B24,СтавкиЦБ,2,TRUE()),C$7)))</f>
        <v/>
      </c>
      <c r="D24" s="21" t="str">
        <f aca="false">IF(OR(B24="",C24=""),"",C24-B24+1)</f>
        <v/>
      </c>
      <c r="E24" s="22" t="str">
        <f aca="false">IF(B24="","",IFERROR(VLOOKUP(B24,СтавкиЦБ,3,TRUE()),""))</f>
        <v/>
      </c>
      <c r="F24" s="23" t="str">
        <f aca="false">IF(OR(D24="",E24="",C$5=""),"",C$5*D24*E24/IF(MOD(YEAR(B24),4)=0,IF(MOD(YEAR(B24),100)=0,IF(MOD(YEAR(B24),400)=0,366,365),366),365))</f>
        <v/>
      </c>
    </row>
    <row r="25" customFormat="false" ht="15" hidden="false" customHeight="false" outlineLevel="0" collapsed="false">
      <c r="A25" s="14" t="n">
        <v>11</v>
      </c>
      <c r="B25" s="15" t="str">
        <f aca="false">IF(OR(C24="",C24&gt;=C$7),"",C24+1)</f>
        <v/>
      </c>
      <c r="C25" s="15" t="str">
        <f aca="false">IF(OR(B25="",NOT(ISNUMBER(B25))),"",MIN(C$7,IFERROR(VLOOKUP(B25,СтавкиЦБ,2,TRUE()),C$7)))</f>
        <v/>
      </c>
      <c r="D25" s="16" t="str">
        <f aca="false">IF(OR(B25="",C25=""),"",C25-B25+1)</f>
        <v/>
      </c>
      <c r="E25" s="17" t="str">
        <f aca="false">IF(B25="","",IFERROR(VLOOKUP(B25,СтавкиЦБ,3,TRUE()),""))</f>
        <v/>
      </c>
      <c r="F25" s="24" t="str">
        <f aca="false">IF(OR(D25="",E25="",C$5=""),"",C$5*D25*E25/IF(MOD(YEAR(B25),4)=0,IF(MOD(YEAR(B25),100)=0,IF(MOD(YEAR(B25),400)=0,366,365),366),365))</f>
        <v/>
      </c>
    </row>
    <row r="26" customFormat="false" ht="15" hidden="false" customHeight="false" outlineLevel="0" collapsed="false">
      <c r="A26" s="19" t="n">
        <v>12</v>
      </c>
      <c r="B26" s="20" t="str">
        <f aca="false">IF(OR(C25="",C25&gt;=C$7),"",C25+1)</f>
        <v/>
      </c>
      <c r="C26" s="20" t="str">
        <f aca="false">IF(OR(B26="",NOT(ISNUMBER(B26))),"",MIN(C$7,IFERROR(VLOOKUP(B26,СтавкиЦБ,2,TRUE()),C$7)))</f>
        <v/>
      </c>
      <c r="D26" s="21" t="str">
        <f aca="false">IF(OR(B26="",C26=""),"",C26-B26+1)</f>
        <v/>
      </c>
      <c r="E26" s="22" t="str">
        <f aca="false">IF(B26="","",IFERROR(VLOOKUP(B26,СтавкиЦБ,3,TRUE()),""))</f>
        <v/>
      </c>
      <c r="F26" s="23" t="str">
        <f aca="false">IF(OR(D26="",E26="",C$5=""),"",C$5*D26*E26/IF(MOD(YEAR(B26),4)=0,IF(MOD(YEAR(B26),100)=0,IF(MOD(YEAR(B26),400)=0,366,365),366),365))</f>
        <v/>
      </c>
    </row>
    <row r="27" customFormat="false" ht="15" hidden="false" customHeight="false" outlineLevel="0" collapsed="false">
      <c r="A27" s="14" t="n">
        <v>13</v>
      </c>
      <c r="B27" s="15" t="str">
        <f aca="false">IF(OR(C26="",C26&gt;=C$7),"",C26+1)</f>
        <v/>
      </c>
      <c r="C27" s="15" t="str">
        <f aca="false">IF(OR(B27="",NOT(ISNUMBER(B27))),"",MIN(C$7,IFERROR(VLOOKUP(B27,СтавкиЦБ,2,TRUE()),C$7)))</f>
        <v/>
      </c>
      <c r="D27" s="16" t="str">
        <f aca="false">IF(OR(B27="",C27=""),"",C27-B27+1)</f>
        <v/>
      </c>
      <c r="E27" s="17" t="str">
        <f aca="false">IF(B27="","",IFERROR(VLOOKUP(B27,СтавкиЦБ,3,TRUE()),""))</f>
        <v/>
      </c>
      <c r="F27" s="24" t="str">
        <f aca="false">IF(OR(D27="",E27="",C$5=""),"",C$5*D27*E27/IF(MOD(YEAR(B27),4)=0,IF(MOD(YEAR(B27),100)=0,IF(MOD(YEAR(B27),400)=0,366,365),366),365))</f>
        <v/>
      </c>
    </row>
    <row r="28" customFormat="false" ht="15" hidden="false" customHeight="false" outlineLevel="0" collapsed="false">
      <c r="A28" s="19" t="n">
        <v>14</v>
      </c>
      <c r="B28" s="20" t="str">
        <f aca="false">IF(OR(C27="",C27&gt;=C$7),"",C27+1)</f>
        <v/>
      </c>
      <c r="C28" s="20" t="str">
        <f aca="false">IF(OR(B28="",NOT(ISNUMBER(B28))),"",MIN(C$7,IFERROR(VLOOKUP(B28,СтавкиЦБ,2,TRUE()),C$7)))</f>
        <v/>
      </c>
      <c r="D28" s="21" t="str">
        <f aca="false">IF(OR(B28="",C28=""),"",C28-B28+1)</f>
        <v/>
      </c>
      <c r="E28" s="22" t="str">
        <f aca="false">IF(B28="","",IFERROR(VLOOKUP(B28,СтавкиЦБ,3,TRUE()),""))</f>
        <v/>
      </c>
      <c r="F28" s="23" t="str">
        <f aca="false">IF(OR(D28="",E28="",C$5=""),"",C$5*D28*E28/IF(MOD(YEAR(B28),4)=0,IF(MOD(YEAR(B28),100)=0,IF(MOD(YEAR(B28),400)=0,366,365),366),365))</f>
        <v/>
      </c>
    </row>
    <row r="29" customFormat="false" ht="15" hidden="false" customHeight="false" outlineLevel="0" collapsed="false">
      <c r="A29" s="14" t="n">
        <v>15</v>
      </c>
      <c r="B29" s="15" t="str">
        <f aca="false">IF(OR(C28="",C28&gt;=C$7),"",C28+1)</f>
        <v/>
      </c>
      <c r="C29" s="15" t="str">
        <f aca="false">IF(OR(B29="",NOT(ISNUMBER(B29))),"",MIN(C$7,IFERROR(VLOOKUP(B29,СтавкиЦБ,2,TRUE()),C$7)))</f>
        <v/>
      </c>
      <c r="D29" s="16" t="str">
        <f aca="false">IF(OR(B29="",C29=""),"",C29-B29+1)</f>
        <v/>
      </c>
      <c r="E29" s="17" t="str">
        <f aca="false">IF(B29="","",IFERROR(VLOOKUP(B29,СтавкиЦБ,3,TRUE()),""))</f>
        <v/>
      </c>
      <c r="F29" s="24" t="str">
        <f aca="false">IF(OR(D29="",E29="",C$5=""),"",C$5*D29*E29/IF(MOD(YEAR(B29),4)=0,IF(MOD(YEAR(B29),100)=0,IF(MOD(YEAR(B29),400)=0,366,365),366),365))</f>
        <v/>
      </c>
    </row>
    <row r="30" customFormat="false" ht="15" hidden="false" customHeight="false" outlineLevel="0" collapsed="false">
      <c r="A30" s="19" t="n">
        <v>16</v>
      </c>
      <c r="B30" s="20" t="str">
        <f aca="false">IF(OR(C29="",C29&gt;=C$7),"",C29+1)</f>
        <v/>
      </c>
      <c r="C30" s="20" t="str">
        <f aca="false">IF(OR(B30="",NOT(ISNUMBER(B30))),"",MIN(C$7,IFERROR(VLOOKUP(B30,СтавкиЦБ,2,TRUE()),C$7)))</f>
        <v/>
      </c>
      <c r="D30" s="21" t="str">
        <f aca="false">IF(OR(B30="",C30=""),"",C30-B30+1)</f>
        <v/>
      </c>
      <c r="E30" s="22" t="str">
        <f aca="false">IF(B30="","",IFERROR(VLOOKUP(B30,СтавкиЦБ,3,TRUE()),""))</f>
        <v/>
      </c>
      <c r="F30" s="23" t="str">
        <f aca="false">IF(OR(D30="",E30="",C$5=""),"",C$5*D30*E30/IF(MOD(YEAR(B30),4)=0,IF(MOD(YEAR(B30),100)=0,IF(MOD(YEAR(B30),400)=0,366,365),366),365))</f>
        <v/>
      </c>
    </row>
    <row r="31" customFormat="false" ht="15" hidden="false" customHeight="false" outlineLevel="0" collapsed="false">
      <c r="A31" s="14" t="n">
        <v>17</v>
      </c>
      <c r="B31" s="15" t="str">
        <f aca="false">IF(OR(C30="",C30&gt;=C$7),"",C30+1)</f>
        <v/>
      </c>
      <c r="C31" s="15" t="str">
        <f aca="false">IF(OR(B31="",NOT(ISNUMBER(B31))),"",MIN(C$7,IFERROR(VLOOKUP(B31,СтавкиЦБ,2,TRUE()),C$7)))</f>
        <v/>
      </c>
      <c r="D31" s="16" t="str">
        <f aca="false">IF(OR(B31="",C31=""),"",C31-B31+1)</f>
        <v/>
      </c>
      <c r="E31" s="17" t="str">
        <f aca="false">IF(B31="","",IFERROR(VLOOKUP(B31,СтавкиЦБ,3,TRUE()),""))</f>
        <v/>
      </c>
      <c r="F31" s="24" t="str">
        <f aca="false">IF(OR(D31="",E31="",C$5=""),"",C$5*D31*E31/IF(MOD(YEAR(B31),4)=0,IF(MOD(YEAR(B31),100)=0,IF(MOD(YEAR(B31),400)=0,366,365),366),365))</f>
        <v/>
      </c>
    </row>
    <row r="32" customFormat="false" ht="15" hidden="false" customHeight="false" outlineLevel="0" collapsed="false">
      <c r="A32" s="19" t="n">
        <v>18</v>
      </c>
      <c r="B32" s="20" t="str">
        <f aca="false">IF(OR(C31="",C31&gt;=C$7),"",C31+1)</f>
        <v/>
      </c>
      <c r="C32" s="20" t="str">
        <f aca="false">IF(OR(B32="",NOT(ISNUMBER(B32))),"",MIN(C$7,IFERROR(VLOOKUP(B32,СтавкиЦБ,2,TRUE()),C$7)))</f>
        <v/>
      </c>
      <c r="D32" s="21" t="str">
        <f aca="false">IF(OR(B32="",C32=""),"",C32-B32+1)</f>
        <v/>
      </c>
      <c r="E32" s="22" t="str">
        <f aca="false">IF(B32="","",IFERROR(VLOOKUP(B32,СтавкиЦБ,3,TRUE()),""))</f>
        <v/>
      </c>
      <c r="F32" s="23" t="str">
        <f aca="false">IF(OR(D32="",E32="",C$5=""),"",C$5*D32*E32/IF(MOD(YEAR(B32),4)=0,IF(MOD(YEAR(B32),100)=0,IF(MOD(YEAR(B32),400)=0,366,365),366),365))</f>
        <v/>
      </c>
    </row>
    <row r="33" customFormat="false" ht="15" hidden="false" customHeight="false" outlineLevel="0" collapsed="false">
      <c r="A33" s="14" t="n">
        <v>19</v>
      </c>
      <c r="B33" s="15" t="str">
        <f aca="false">IF(OR(C32="",C32&gt;=C$7),"",C32+1)</f>
        <v/>
      </c>
      <c r="C33" s="15" t="str">
        <f aca="false">IF(OR(B33="",NOT(ISNUMBER(B33))),"",MIN(C$7,IFERROR(VLOOKUP(B33,СтавкиЦБ,2,TRUE()),C$7)))</f>
        <v/>
      </c>
      <c r="D33" s="16" t="str">
        <f aca="false">IF(OR(B33="",C33=""),"",C33-B33+1)</f>
        <v/>
      </c>
      <c r="E33" s="17" t="str">
        <f aca="false">IF(B33="","",IFERROR(VLOOKUP(B33,СтавкиЦБ,3,TRUE()),""))</f>
        <v/>
      </c>
      <c r="F33" s="24" t="str">
        <f aca="false">IF(OR(D33="",E33="",C$5=""),"",C$5*D33*E33/IF(MOD(YEAR(B33),4)=0,IF(MOD(YEAR(B33),100)=0,IF(MOD(YEAR(B33),400)=0,366,365),366),365))</f>
        <v/>
      </c>
    </row>
    <row r="34" customFormat="false" ht="15" hidden="false" customHeight="false" outlineLevel="0" collapsed="false">
      <c r="A34" s="19" t="n">
        <v>20</v>
      </c>
      <c r="B34" s="20" t="str">
        <f aca="false">IF(OR(C33="",C33&gt;=C$7),"",C33+1)</f>
        <v/>
      </c>
      <c r="C34" s="20" t="str">
        <f aca="false">IF(OR(B34="",NOT(ISNUMBER(B34))),"",MIN(C$7,IFERROR(VLOOKUP(B34,СтавкиЦБ,2,TRUE()),C$7)))</f>
        <v/>
      </c>
      <c r="D34" s="21" t="str">
        <f aca="false">IF(OR(B34="",C34=""),"",C34-B34+1)</f>
        <v/>
      </c>
      <c r="E34" s="22" t="str">
        <f aca="false">IF(B34="","",IFERROR(VLOOKUP(B34,СтавкиЦБ,3,TRUE()),""))</f>
        <v/>
      </c>
      <c r="F34" s="23" t="str">
        <f aca="false">IF(OR(D34="",E34="",C$5=""),"",C$5*D34*E34/IF(MOD(YEAR(B34),4)=0,IF(MOD(YEAR(B34),100)=0,IF(MOD(YEAR(B34),400)=0,366,365),366),365))</f>
        <v/>
      </c>
    </row>
    <row r="35" customFormat="false" ht="15" hidden="false" customHeight="false" outlineLevel="0" collapsed="false">
      <c r="A35" s="14" t="n">
        <v>21</v>
      </c>
      <c r="B35" s="15" t="str">
        <f aca="false">IF(OR(C34="",C34&gt;=C$7),"",C34+1)</f>
        <v/>
      </c>
      <c r="C35" s="15" t="str">
        <f aca="false">IF(OR(B35="",NOT(ISNUMBER(B35))),"",MIN(C$7,IFERROR(VLOOKUP(B35,СтавкиЦБ,2,TRUE()),C$7)))</f>
        <v/>
      </c>
      <c r="D35" s="16" t="str">
        <f aca="false">IF(OR(B35="",C35=""),"",C35-B35+1)</f>
        <v/>
      </c>
      <c r="E35" s="17" t="str">
        <f aca="false">IF(B35="","",IFERROR(VLOOKUP(B35,СтавкиЦБ,3,TRUE()),""))</f>
        <v/>
      </c>
      <c r="F35" s="24" t="str">
        <f aca="false">IF(OR(D35="",E35="",C$5=""),"",C$5*D35*E35/IF(MOD(YEAR(B35),4)=0,IF(MOD(YEAR(B35),100)=0,IF(MOD(YEAR(B35),400)=0,366,365),366),365))</f>
        <v/>
      </c>
    </row>
    <row r="36" customFormat="false" ht="15" hidden="false" customHeight="false" outlineLevel="0" collapsed="false">
      <c r="A36" s="19" t="n">
        <v>22</v>
      </c>
      <c r="B36" s="20" t="str">
        <f aca="false">IF(OR(C35="",C35&gt;=C$7),"",C35+1)</f>
        <v/>
      </c>
      <c r="C36" s="20" t="str">
        <f aca="false">IF(OR(B36="",NOT(ISNUMBER(B36))),"",MIN(C$7,IFERROR(VLOOKUP(B36,СтавкиЦБ,2,TRUE()),C$7)))</f>
        <v/>
      </c>
      <c r="D36" s="21" t="str">
        <f aca="false">IF(OR(B36="",C36=""),"",C36-B36+1)</f>
        <v/>
      </c>
      <c r="E36" s="22" t="str">
        <f aca="false">IF(B36="","",IFERROR(VLOOKUP(B36,СтавкиЦБ,3,TRUE()),""))</f>
        <v/>
      </c>
      <c r="F36" s="23" t="str">
        <f aca="false">IF(OR(D36="",E36="",C$5=""),"",C$5*D36*E36/IF(MOD(YEAR(B36),4)=0,IF(MOD(YEAR(B36),100)=0,IF(MOD(YEAR(B36),400)=0,366,365),366),365))</f>
        <v/>
      </c>
    </row>
    <row r="37" customFormat="false" ht="15" hidden="false" customHeight="false" outlineLevel="0" collapsed="false">
      <c r="A37" s="14" t="n">
        <v>23</v>
      </c>
      <c r="B37" s="15" t="str">
        <f aca="false">IF(OR(C36="",C36&gt;=C$7),"",C36+1)</f>
        <v/>
      </c>
      <c r="C37" s="15" t="str">
        <f aca="false">IF(OR(B37="",NOT(ISNUMBER(B37))),"",MIN(C$7,IFERROR(VLOOKUP(B37,СтавкиЦБ,2,TRUE()),C$7)))</f>
        <v/>
      </c>
      <c r="D37" s="16" t="str">
        <f aca="false">IF(OR(B37="",C37=""),"",C37-B37+1)</f>
        <v/>
      </c>
      <c r="E37" s="17" t="str">
        <f aca="false">IF(B37="","",IFERROR(VLOOKUP(B37,СтавкиЦБ,3,TRUE()),""))</f>
        <v/>
      </c>
      <c r="F37" s="24" t="str">
        <f aca="false">IF(OR(D37="",E37="",C$5=""),"",C$5*D37*E37/IF(MOD(YEAR(B37),4)=0,IF(MOD(YEAR(B37),100)=0,IF(MOD(YEAR(B37),400)=0,366,365),366),365))</f>
        <v/>
      </c>
    </row>
    <row r="38" customFormat="false" ht="15" hidden="false" customHeight="false" outlineLevel="0" collapsed="false">
      <c r="A38" s="19" t="n">
        <v>24</v>
      </c>
      <c r="B38" s="20" t="str">
        <f aca="false">IF(OR(C37="",C37&gt;=C$7),"",C37+1)</f>
        <v/>
      </c>
      <c r="C38" s="20" t="str">
        <f aca="false">IF(OR(B38="",NOT(ISNUMBER(B38))),"",MIN(C$7,IFERROR(VLOOKUP(B38,СтавкиЦБ,2,TRUE()),C$7)))</f>
        <v/>
      </c>
      <c r="D38" s="21" t="str">
        <f aca="false">IF(OR(B38="",C38=""),"",C38-B38+1)</f>
        <v/>
      </c>
      <c r="E38" s="22" t="str">
        <f aca="false">IF(B38="","",IFERROR(VLOOKUP(B38,СтавкиЦБ,3,TRUE()),""))</f>
        <v/>
      </c>
      <c r="F38" s="23" t="str">
        <f aca="false">IF(OR(D38="",E38="",C$5=""),"",C$5*D38*E38/IF(MOD(YEAR(B38),4)=0,IF(MOD(YEAR(B38),100)=0,IF(MOD(YEAR(B38),400)=0,366,365),366),365))</f>
        <v/>
      </c>
    </row>
    <row r="39" customFormat="false" ht="15" hidden="false" customHeight="false" outlineLevel="0" collapsed="false">
      <c r="A39" s="14" t="n">
        <v>25</v>
      </c>
      <c r="B39" s="15" t="str">
        <f aca="false">IF(OR(C38="",C38&gt;=C$7),"",C38+1)</f>
        <v/>
      </c>
      <c r="C39" s="15" t="str">
        <f aca="false">IF(OR(B39="",NOT(ISNUMBER(B39))),"",MIN(C$7,IFERROR(VLOOKUP(B39,СтавкиЦБ,2,TRUE()),C$7)))</f>
        <v/>
      </c>
      <c r="D39" s="16" t="str">
        <f aca="false">IF(OR(B39="",C39=""),"",C39-B39+1)</f>
        <v/>
      </c>
      <c r="E39" s="17" t="str">
        <f aca="false">IF(B39="","",IFERROR(VLOOKUP(B39,СтавкиЦБ,3,TRUE()),""))</f>
        <v/>
      </c>
      <c r="F39" s="24" t="str">
        <f aca="false">IF(OR(D39="",E39="",C$5=""),"",C$5*D39*E39/IF(MOD(YEAR(B39),4)=0,IF(MOD(YEAR(B39),100)=0,IF(MOD(YEAR(B39),400)=0,366,365),366),365))</f>
        <v/>
      </c>
    </row>
    <row r="40" customFormat="false" ht="15" hidden="false" customHeight="false" outlineLevel="0" collapsed="false">
      <c r="A40" s="19" t="n">
        <v>26</v>
      </c>
      <c r="B40" s="20" t="str">
        <f aca="false">IF(OR(C39="",C39&gt;=C$7),"",C39+1)</f>
        <v/>
      </c>
      <c r="C40" s="20" t="str">
        <f aca="false">IF(OR(B40="",NOT(ISNUMBER(B40))),"",MIN(C$7,IFERROR(VLOOKUP(B40,СтавкиЦБ,2,TRUE()),C$7)))</f>
        <v/>
      </c>
      <c r="D40" s="21" t="str">
        <f aca="false">IF(OR(B40="",C40=""),"",C40-B40+1)</f>
        <v/>
      </c>
      <c r="E40" s="22" t="str">
        <f aca="false">IF(B40="","",IFERROR(VLOOKUP(B40,СтавкиЦБ,3,TRUE()),""))</f>
        <v/>
      </c>
      <c r="F40" s="23" t="str">
        <f aca="false">IF(OR(D40="",E40="",C$5=""),"",C$5*D40*E40/IF(MOD(YEAR(B40),4)=0,IF(MOD(YEAR(B40),100)=0,IF(MOD(YEAR(B40),400)=0,366,365),366),365))</f>
        <v/>
      </c>
    </row>
    <row r="41" customFormat="false" ht="15" hidden="false" customHeight="false" outlineLevel="0" collapsed="false">
      <c r="A41" s="14" t="n">
        <v>27</v>
      </c>
      <c r="B41" s="15" t="str">
        <f aca="false">IF(OR(C40="",C40&gt;=C$7),"",C40+1)</f>
        <v/>
      </c>
      <c r="C41" s="15" t="str">
        <f aca="false">IF(OR(B41="",NOT(ISNUMBER(B41))),"",MIN(C$7,IFERROR(VLOOKUP(B41,СтавкиЦБ,2,TRUE()),C$7)))</f>
        <v/>
      </c>
      <c r="D41" s="16" t="str">
        <f aca="false">IF(OR(B41="",C41=""),"",C41-B41+1)</f>
        <v/>
      </c>
      <c r="E41" s="17" t="str">
        <f aca="false">IF(B41="","",IFERROR(VLOOKUP(B41,СтавкиЦБ,3,TRUE()),""))</f>
        <v/>
      </c>
      <c r="F41" s="24" t="str">
        <f aca="false">IF(OR(D41="",E41="",C$5=""),"",C$5*D41*E41/IF(MOD(YEAR(B41),4)=0,IF(MOD(YEAR(B41),100)=0,IF(MOD(YEAR(B41),400)=0,366,365),366),365))</f>
        <v/>
      </c>
    </row>
    <row r="42" customFormat="false" ht="15" hidden="false" customHeight="false" outlineLevel="0" collapsed="false">
      <c r="A42" s="19" t="n">
        <v>28</v>
      </c>
      <c r="B42" s="20" t="str">
        <f aca="false">IF(OR(C41="",C41&gt;=C$7),"",C41+1)</f>
        <v/>
      </c>
      <c r="C42" s="20" t="str">
        <f aca="false">IF(OR(B42="",NOT(ISNUMBER(B42))),"",MIN(C$7,IFERROR(VLOOKUP(B42,СтавкиЦБ,2,TRUE()),C$7)))</f>
        <v/>
      </c>
      <c r="D42" s="21" t="str">
        <f aca="false">IF(OR(B42="",C42=""),"",C42-B42+1)</f>
        <v/>
      </c>
      <c r="E42" s="22" t="str">
        <f aca="false">IF(B42="","",IFERROR(VLOOKUP(B42,СтавкиЦБ,3,TRUE()),""))</f>
        <v/>
      </c>
      <c r="F42" s="23" t="str">
        <f aca="false">IF(OR(D42="",E42="",C$5=""),"",C$5*D42*E42/IF(MOD(YEAR(B42),4)=0,IF(MOD(YEAR(B42),100)=0,IF(MOD(YEAR(B42),400)=0,366,365),366),365))</f>
        <v/>
      </c>
    </row>
    <row r="43" customFormat="false" ht="15" hidden="false" customHeight="false" outlineLevel="0" collapsed="false">
      <c r="A43" s="14" t="n">
        <v>29</v>
      </c>
      <c r="B43" s="15" t="str">
        <f aca="false">IF(OR(C42="",C42&gt;=C$7),"",C42+1)</f>
        <v/>
      </c>
      <c r="C43" s="15" t="str">
        <f aca="false">IF(OR(B43="",NOT(ISNUMBER(B43))),"",MIN(C$7,IFERROR(VLOOKUP(B43,СтавкиЦБ,2,TRUE()),C$7)))</f>
        <v/>
      </c>
      <c r="D43" s="16" t="str">
        <f aca="false">IF(OR(B43="",C43=""),"",C43-B43+1)</f>
        <v/>
      </c>
      <c r="E43" s="17" t="str">
        <f aca="false">IF(B43="","",IFERROR(VLOOKUP(B43,СтавкиЦБ,3,TRUE()),""))</f>
        <v/>
      </c>
      <c r="F43" s="24" t="str">
        <f aca="false">IF(OR(D43="",E43="",C$5=""),"",C$5*D43*E43/IF(MOD(YEAR(B43),4)=0,IF(MOD(YEAR(B43),100)=0,IF(MOD(YEAR(B43),400)=0,366,365),366),365))</f>
        <v/>
      </c>
    </row>
    <row r="44" customFormat="false" ht="15" hidden="false" customHeight="false" outlineLevel="0" collapsed="false">
      <c r="A44" s="19" t="n">
        <v>30</v>
      </c>
      <c r="B44" s="20" t="str">
        <f aca="false">IF(OR(C43="",C43&gt;=C$7),"",C43+1)</f>
        <v/>
      </c>
      <c r="C44" s="20" t="str">
        <f aca="false">IF(OR(B44="",NOT(ISNUMBER(B44))),"",MIN(C$7,IFERROR(VLOOKUP(B44,СтавкиЦБ,2,TRUE()),C$7)))</f>
        <v/>
      </c>
      <c r="D44" s="21" t="str">
        <f aca="false">IF(OR(B44="",C44=""),"",C44-B44+1)</f>
        <v/>
      </c>
      <c r="E44" s="22" t="str">
        <f aca="false">IF(B44="","",IFERROR(VLOOKUP(B44,СтавкиЦБ,3,TRUE()),""))</f>
        <v/>
      </c>
      <c r="F44" s="23" t="str">
        <f aca="false">IF(OR(D44="",E44="",C$5=""),"",C$5*D44*E44/IF(MOD(YEAR(B44),4)=0,IF(MOD(YEAR(B44),100)=0,IF(MOD(YEAR(B44),400)=0,366,365),366),365))</f>
        <v/>
      </c>
    </row>
    <row r="45" customFormat="false" ht="15" hidden="false" customHeight="false" outlineLevel="0" collapsed="false">
      <c r="A45" s="14" t="n">
        <v>31</v>
      </c>
      <c r="B45" s="15" t="str">
        <f aca="false">IF(OR(C44="",C44&gt;=C$7),"",C44+1)</f>
        <v/>
      </c>
      <c r="C45" s="15" t="str">
        <f aca="false">IF(OR(B45="",NOT(ISNUMBER(B45))),"",MIN(C$7,IFERROR(VLOOKUP(B45,СтавкиЦБ,2,TRUE()),C$7)))</f>
        <v/>
      </c>
      <c r="D45" s="16" t="str">
        <f aca="false">IF(OR(B45="",C45=""),"",C45-B45+1)</f>
        <v/>
      </c>
      <c r="E45" s="17" t="str">
        <f aca="false">IF(B45="","",IFERROR(VLOOKUP(B45,СтавкиЦБ,3,TRUE()),""))</f>
        <v/>
      </c>
      <c r="F45" s="24" t="str">
        <f aca="false">IF(OR(D45="",E45="",C$5=""),"",C$5*D45*E45/IF(MOD(YEAR(B45),4)=0,IF(MOD(YEAR(B45),100)=0,IF(MOD(YEAR(B45),400)=0,366,365),366),365))</f>
        <v/>
      </c>
    </row>
    <row r="46" customFormat="false" ht="21.75" hidden="false" customHeight="true" outlineLevel="0" collapsed="false">
      <c r="A46" s="25" t="s">
        <v>16</v>
      </c>
      <c r="B46" s="25"/>
      <c r="C46" s="25"/>
      <c r="D46" s="25"/>
      <c r="E46" s="26" t="n">
        <f aca="false">SUM(D15:D45)</f>
        <v>100</v>
      </c>
      <c r="F46" s="27" t="n">
        <f aca="false">SUM(F15:F45)</f>
        <v>83479.4520547945</v>
      </c>
    </row>
    <row r="48" customFormat="false" ht="15" hidden="false" customHeight="false" outlineLevel="0" collapsed="false">
      <c r="A48" s="28" t="s">
        <v>17</v>
      </c>
      <c r="B48" s="28"/>
      <c r="C48" s="28"/>
      <c r="D48" s="28"/>
      <c r="E48" s="28"/>
      <c r="F48" s="28"/>
    </row>
    <row r="49" customFormat="false" ht="18" hidden="false" customHeight="true" outlineLevel="0" collapsed="false">
      <c r="A49" s="29" t="s">
        <v>18</v>
      </c>
      <c r="B49" s="29"/>
      <c r="C49" s="29"/>
      <c r="D49" s="29"/>
      <c r="E49" s="29"/>
      <c r="F49" s="29"/>
    </row>
    <row r="50" customFormat="false" ht="18" hidden="false" customHeight="true" outlineLevel="0" collapsed="false">
      <c r="A50" s="29" t="s">
        <v>19</v>
      </c>
      <c r="B50" s="29"/>
      <c r="C50" s="29"/>
      <c r="D50" s="29"/>
      <c r="E50" s="29"/>
      <c r="F50" s="29"/>
    </row>
    <row r="51" customFormat="false" ht="18" hidden="false" customHeight="true" outlineLevel="0" collapsed="false">
      <c r="A51" s="29" t="s">
        <v>20</v>
      </c>
      <c r="B51" s="29"/>
      <c r="C51" s="29"/>
      <c r="D51" s="29"/>
      <c r="E51" s="29"/>
      <c r="F51" s="29"/>
    </row>
    <row r="52" customFormat="false" ht="18" hidden="false" customHeight="true" outlineLevel="0" collapsed="false">
      <c r="A52" s="29" t="s">
        <v>21</v>
      </c>
      <c r="B52" s="29"/>
      <c r="C52" s="29"/>
      <c r="D52" s="29"/>
      <c r="E52" s="29"/>
      <c r="F52" s="29"/>
    </row>
    <row r="53" customFormat="false" ht="18" hidden="false" customHeight="true" outlineLevel="0" collapsed="false">
      <c r="A53" s="29" t="s">
        <v>22</v>
      </c>
      <c r="B53" s="29"/>
      <c r="C53" s="29"/>
      <c r="D53" s="29"/>
      <c r="E53" s="29"/>
      <c r="F53" s="29"/>
    </row>
  </sheetData>
  <mergeCells count="22">
    <mergeCell ref="A1:F1"/>
    <mergeCell ref="A2:F2"/>
    <mergeCell ref="A4:F4"/>
    <mergeCell ref="A5:B5"/>
    <mergeCell ref="C5:D5"/>
    <mergeCell ref="A6:B6"/>
    <mergeCell ref="C6:D6"/>
    <mergeCell ref="A7:B7"/>
    <mergeCell ref="C7:D7"/>
    <mergeCell ref="A8:B8"/>
    <mergeCell ref="C8:D8"/>
    <mergeCell ref="A10:F10"/>
    <mergeCell ref="A11:B11"/>
    <mergeCell ref="C11:D11"/>
    <mergeCell ref="A13:F13"/>
    <mergeCell ref="A46:D46"/>
    <mergeCell ref="A48:F48"/>
    <mergeCell ref="A49:F49"/>
    <mergeCell ref="A50:F50"/>
    <mergeCell ref="A51:F51"/>
    <mergeCell ref="A52:F52"/>
    <mergeCell ref="A53:F53"/>
  </mergeCells>
  <conditionalFormatting sqref="A15:F45">
    <cfRule type="expression" priority="2" aboveAverage="0" equalAverage="0" bottom="0" percent="0" rank="0" text="" dxfId="0">
      <formula>$B15=""</formula>
    </cfRule>
  </conditionalFormatting>
  <dataValidations count="2">
    <dataValidation allowBlank="false" error="Сумма должна быть больше нуля." errorStyle="stop" errorTitle="Ошибка ввода" operator="greaterThan" showDropDown="false" showErrorMessage="false" showInputMessage="false" sqref="C5" type="decimal">
      <formula1>0</formula1>
      <formula2>0</formula2>
    </dataValidation>
    <dataValidation allowBlank="false" error="Введите корректную дату." errorStyle="stop" errorTitle="Ошибка ввода" operator="between" showDropDown="false" showErrorMessage="false" showInputMessage="false" sqref="C6:C7" type="date">
      <formula1>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8"/>
    <col collapsed="false" customWidth="true" hidden="false" outlineLevel="0" max="3" min="3" style="0" width="16"/>
  </cols>
  <sheetData>
    <row r="1" customFormat="false" ht="17.35" hidden="false" customHeight="false" outlineLevel="0" collapsed="false">
      <c r="A1" s="30" t="s">
        <v>23</v>
      </c>
      <c r="B1" s="30"/>
      <c r="C1" s="30"/>
    </row>
    <row r="2" customFormat="false" ht="15" hidden="false" customHeight="false" outlineLevel="0" collapsed="false">
      <c r="A2" s="31" t="s">
        <v>24</v>
      </c>
      <c r="B2" s="31"/>
      <c r="C2" s="31"/>
    </row>
    <row r="4" customFormat="false" ht="15" hidden="false" customHeight="false" outlineLevel="0" collapsed="false">
      <c r="A4" s="13" t="s">
        <v>25</v>
      </c>
      <c r="B4" s="13" t="s">
        <v>26</v>
      </c>
      <c r="C4" s="13" t="s">
        <v>27</v>
      </c>
    </row>
    <row r="5" customFormat="false" ht="15" hidden="false" customHeight="false" outlineLevel="0" collapsed="false">
      <c r="A5" s="15" t="n">
        <v>45131</v>
      </c>
      <c r="B5" s="15" t="n">
        <v>45152</v>
      </c>
      <c r="C5" s="17" t="n">
        <v>0.085</v>
      </c>
    </row>
    <row r="6" customFormat="false" ht="15" hidden="false" customHeight="false" outlineLevel="0" collapsed="false">
      <c r="A6" s="20" t="n">
        <v>45153</v>
      </c>
      <c r="B6" s="20" t="n">
        <v>45186</v>
      </c>
      <c r="C6" s="22" t="n">
        <v>0.12</v>
      </c>
    </row>
    <row r="7" customFormat="false" ht="15" hidden="false" customHeight="false" outlineLevel="0" collapsed="false">
      <c r="A7" s="15" t="n">
        <v>45187</v>
      </c>
      <c r="B7" s="15" t="n">
        <v>45228</v>
      </c>
      <c r="C7" s="17" t="n">
        <v>0.13</v>
      </c>
    </row>
    <row r="8" customFormat="false" ht="15" hidden="false" customHeight="false" outlineLevel="0" collapsed="false">
      <c r="A8" s="20" t="n">
        <v>45229</v>
      </c>
      <c r="B8" s="20" t="n">
        <v>45277</v>
      </c>
      <c r="C8" s="22" t="n">
        <v>0.15</v>
      </c>
    </row>
    <row r="9" customFormat="false" ht="15" hidden="false" customHeight="false" outlineLevel="0" collapsed="false">
      <c r="A9" s="15" t="n">
        <v>45278</v>
      </c>
      <c r="B9" s="15" t="n">
        <v>45501</v>
      </c>
      <c r="C9" s="17" t="n">
        <v>0.16</v>
      </c>
    </row>
    <row r="10" customFormat="false" ht="15" hidden="false" customHeight="false" outlineLevel="0" collapsed="false">
      <c r="A10" s="20" t="n">
        <v>45502</v>
      </c>
      <c r="B10" s="20" t="n">
        <v>45550</v>
      </c>
      <c r="C10" s="22" t="n">
        <v>0.18</v>
      </c>
    </row>
    <row r="11" customFormat="false" ht="15" hidden="false" customHeight="false" outlineLevel="0" collapsed="false">
      <c r="A11" s="15" t="n">
        <v>45551</v>
      </c>
      <c r="B11" s="15" t="n">
        <v>45592</v>
      </c>
      <c r="C11" s="17" t="n">
        <v>0.19</v>
      </c>
    </row>
    <row r="12" customFormat="false" ht="15" hidden="false" customHeight="false" outlineLevel="0" collapsed="false">
      <c r="A12" s="20" t="n">
        <v>45593</v>
      </c>
      <c r="B12" s="20" t="n">
        <v>45816</v>
      </c>
      <c r="C12" s="22" t="n">
        <v>0.21</v>
      </c>
    </row>
    <row r="13" customFormat="false" ht="15" hidden="false" customHeight="false" outlineLevel="0" collapsed="false">
      <c r="A13" s="15" t="n">
        <v>45817</v>
      </c>
      <c r="B13" s="15" t="n">
        <v>45865</v>
      </c>
      <c r="C13" s="17" t="n">
        <v>0.2</v>
      </c>
    </row>
    <row r="14" customFormat="false" ht="15" hidden="false" customHeight="false" outlineLevel="0" collapsed="false">
      <c r="A14" s="20" t="n">
        <v>45866</v>
      </c>
      <c r="B14" s="20" t="n">
        <v>45914</v>
      </c>
      <c r="C14" s="22" t="n">
        <v>0.18</v>
      </c>
    </row>
    <row r="15" customFormat="false" ht="15" hidden="false" customHeight="false" outlineLevel="0" collapsed="false">
      <c r="A15" s="15" t="n">
        <v>45915</v>
      </c>
      <c r="B15" s="15" t="n">
        <v>45956</v>
      </c>
      <c r="C15" s="17" t="n">
        <v>0.17</v>
      </c>
    </row>
    <row r="16" customFormat="false" ht="15" hidden="false" customHeight="false" outlineLevel="0" collapsed="false">
      <c r="A16" s="20" t="n">
        <v>45957</v>
      </c>
      <c r="B16" s="20" t="n">
        <v>46012</v>
      </c>
      <c r="C16" s="22" t="n">
        <v>0.165</v>
      </c>
    </row>
    <row r="17" customFormat="false" ht="15" hidden="false" customHeight="false" outlineLevel="0" collapsed="false">
      <c r="A17" s="15" t="n">
        <v>46013</v>
      </c>
      <c r="B17" s="15" t="n">
        <v>46068</v>
      </c>
      <c r="C17" s="17" t="n">
        <v>0.16</v>
      </c>
    </row>
    <row r="18" customFormat="false" ht="15" hidden="false" customHeight="false" outlineLevel="0" collapsed="false">
      <c r="A18" s="20" t="n">
        <v>46069</v>
      </c>
      <c r="B18" s="20" t="n">
        <v>46103</v>
      </c>
      <c r="C18" s="22" t="n">
        <v>0.155</v>
      </c>
    </row>
    <row r="19" customFormat="false" ht="15" hidden="false" customHeight="false" outlineLevel="0" collapsed="false">
      <c r="A19" s="15" t="n">
        <v>46104</v>
      </c>
      <c r="B19" s="15" t="n">
        <v>46138</v>
      </c>
      <c r="C19" s="17" t="n">
        <v>0.15</v>
      </c>
    </row>
    <row r="20" customFormat="false" ht="15" hidden="false" customHeight="false" outlineLevel="0" collapsed="false">
      <c r="A20" s="20" t="n">
        <v>46139</v>
      </c>
      <c r="B20" s="20" t="n">
        <v>73050</v>
      </c>
      <c r="C20" s="22" t="n">
        <v>0.145</v>
      </c>
    </row>
    <row r="22" customFormat="false" ht="15" hidden="false" customHeight="false" outlineLevel="0" collapsed="false">
      <c r="A22" s="32" t="s">
        <v>28</v>
      </c>
      <c r="B22" s="32"/>
      <c r="C22" s="32"/>
    </row>
    <row r="23" customFormat="false" ht="15" hidden="false" customHeight="false" outlineLevel="0" collapsed="false">
      <c r="A23" s="33" t="s">
        <v>29</v>
      </c>
      <c r="B23" s="33"/>
      <c r="C23" s="33"/>
    </row>
    <row r="24" customFormat="false" ht="15" hidden="false" customHeight="false" outlineLevel="0" collapsed="false">
      <c r="A24" s="33" t="s">
        <v>30</v>
      </c>
      <c r="B24" s="33"/>
      <c r="C24" s="33"/>
    </row>
    <row r="25" customFormat="false" ht="15" hidden="false" customHeight="false" outlineLevel="0" collapsed="false">
      <c r="A25" s="33" t="s">
        <v>31</v>
      </c>
      <c r="B25" s="33"/>
      <c r="C25" s="33"/>
    </row>
  </sheetData>
  <mergeCells count="6">
    <mergeCell ref="A1:C1"/>
    <mergeCell ref="A2:C2"/>
    <mergeCell ref="A22:C22"/>
    <mergeCell ref="A23:C23"/>
    <mergeCell ref="A24:C24"/>
    <mergeCell ref="A25:C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0"/>
    <col collapsed="false" customWidth="true" hidden="false" outlineLevel="0" max="2" min="2" style="0" width="65"/>
  </cols>
  <sheetData>
    <row r="1" customFormat="false" ht="27.75" hidden="false" customHeight="true" outlineLevel="0" collapsed="false">
      <c r="A1" s="1" t="s">
        <v>32</v>
      </c>
      <c r="B1" s="1"/>
    </row>
    <row r="2" customFormat="false" ht="15" hidden="false" customHeight="false" outlineLevel="0" collapsed="false">
      <c r="A2" s="2" t="s">
        <v>33</v>
      </c>
      <c r="B2" s="2"/>
    </row>
    <row r="4" customFormat="false" ht="21.75" hidden="false" customHeight="true" outlineLevel="0" collapsed="false">
      <c r="A4" s="34" t="s">
        <v>34</v>
      </c>
      <c r="B4" s="34"/>
    </row>
    <row r="5" customFormat="false" ht="79.5" hidden="false" customHeight="true" outlineLevel="0" collapsed="false">
      <c r="A5" s="35" t="s">
        <v>35</v>
      </c>
      <c r="B5" s="35"/>
    </row>
    <row r="7" customFormat="false" ht="21.75" hidden="false" customHeight="true" outlineLevel="0" collapsed="false">
      <c r="A7" s="34" t="s">
        <v>36</v>
      </c>
      <c r="B7" s="34"/>
    </row>
    <row r="8" customFormat="false" ht="39.75" hidden="false" customHeight="true" outlineLevel="0" collapsed="false">
      <c r="A8" s="35" t="s">
        <v>37</v>
      </c>
      <c r="B8" s="35"/>
    </row>
    <row r="10" customFormat="false" ht="21.75" hidden="false" customHeight="true" outlineLevel="0" collapsed="false">
      <c r="A10" s="34" t="s">
        <v>38</v>
      </c>
      <c r="B10" s="34"/>
    </row>
    <row r="11" customFormat="false" ht="96" hidden="false" customHeight="true" outlineLevel="0" collapsed="false">
      <c r="A11" s="35" t="s">
        <v>39</v>
      </c>
      <c r="B11" s="35"/>
    </row>
    <row r="13" customFormat="false" ht="21.75" hidden="false" customHeight="true" outlineLevel="0" collapsed="false">
      <c r="A13" s="34" t="s">
        <v>40</v>
      </c>
      <c r="B13" s="34"/>
    </row>
    <row r="14" customFormat="false" ht="63.75" hidden="false" customHeight="true" outlineLevel="0" collapsed="false">
      <c r="A14" s="35" t="s">
        <v>41</v>
      </c>
      <c r="B14" s="35"/>
    </row>
    <row r="16" customFormat="false" ht="21.75" hidden="false" customHeight="true" outlineLevel="0" collapsed="false">
      <c r="A16" s="34" t="s">
        <v>42</v>
      </c>
      <c r="B16" s="34"/>
    </row>
    <row r="17" customFormat="false" ht="63.75" hidden="false" customHeight="true" outlineLevel="0" collapsed="false">
      <c r="A17" s="35" t="s">
        <v>43</v>
      </c>
      <c r="B17" s="35"/>
    </row>
    <row r="20" customFormat="false" ht="15" hidden="false" customHeight="false" outlineLevel="0" collapsed="false">
      <c r="A20" s="2" t="s">
        <v>44</v>
      </c>
      <c r="B20" s="2"/>
    </row>
  </sheetData>
  <mergeCells count="13">
    <mergeCell ref="A1:B1"/>
    <mergeCell ref="A2:B2"/>
    <mergeCell ref="A4:B4"/>
    <mergeCell ref="A5:B5"/>
    <mergeCell ref="A7:B7"/>
    <mergeCell ref="A8:B8"/>
    <mergeCell ref="A10:B10"/>
    <mergeCell ref="A11:B11"/>
    <mergeCell ref="A13:B13"/>
    <mergeCell ref="A14:B14"/>
    <mergeCell ref="A16:B16"/>
    <mergeCell ref="A17:B17"/>
    <mergeCell ref="A20:B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2026-05-17T10:14:55Z</dcterms:created>
  <dc:creator>openpyxl</dc:creator>
  <dc:description/>
  <dc:language>en-US</dc:language>
  <cp:lastModifiedBy/>
  <dcterms:modified xsi:type="dcterms:W3CDTF">2026-05-17T10:14:55Z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